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mulation Setup" sheetId="1" state="visible" r:id="rId1"/>
    <sheet xmlns:r="http://schemas.openxmlformats.org/officeDocument/2006/relationships" name="Benchmark Results" sheetId="2" state="visible" r:id="rId2"/>
    <sheet xmlns:r="http://schemas.openxmlformats.org/officeDocument/2006/relationships" name="SW Result Entry" sheetId="3" state="visible" r:id="rId3"/>
    <sheet xmlns:r="http://schemas.openxmlformats.org/officeDocument/2006/relationships" name="Source Not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b val="1"/>
      <color rgb="00FFFFFF"/>
      <sz val="18"/>
    </font>
    <font>
      <b val="1"/>
      <color rgb="00FFFFFF"/>
      <sz val="11"/>
    </font>
    <font>
      <b val="1"/>
      <color rgb="00FFFFFF"/>
    </font>
    <font>
      <color rgb="000000FF"/>
    </font>
    <font>
      <b val="1"/>
      <color rgb="009C3F00"/>
    </font>
    <font>
      <b val="1"/>
      <color rgb="00FFFFFF"/>
      <sz val="16"/>
    </font>
    <font>
      <i val="1"/>
      <color rgb="00666666"/>
    </font>
    <font>
      <b val="1"/>
      <color rgb="007F6000"/>
    </font>
  </fonts>
  <fills count="7">
    <fill>
      <patternFill/>
    </fill>
    <fill>
      <patternFill patternType="gray125"/>
    </fill>
    <fill>
      <patternFill patternType="solid">
        <fgColor rgb="000F5B57"/>
      </patternFill>
    </fill>
    <fill>
      <patternFill patternType="solid">
        <fgColor rgb="00F47A20"/>
      </patternFill>
    </fill>
    <fill>
      <patternFill patternType="solid">
        <fgColor rgb="00FFF2CC"/>
      </patternFill>
    </fill>
    <fill>
      <patternFill patternType="solid">
        <fgColor rgb="00FFF2E8"/>
      </patternFill>
    </fill>
    <fill>
      <patternFill patternType="solid">
        <fgColor rgb="00DDEB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2" fillId="3" borderId="0" pivotButton="0" quotePrefix="0" xfId="0"/>
    <xf numFmtId="0" fontId="3" fillId="2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wrapText="1"/>
    </xf>
    <xf numFmtId="0" fontId="4" fillId="4" borderId="0" pivotButton="0" quotePrefix="0" xfId="0"/>
    <xf numFmtId="0" fontId="3" fillId="3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0" fontId="5" fillId="5" borderId="0" applyAlignment="1" pivotButton="0" quotePrefix="0" xfId="0">
      <alignment vertical="center" wrapText="1"/>
    </xf>
    <xf numFmtId="0" fontId="6" fillId="3" borderId="0" pivotButton="0" quotePrefix="0" xfId="0"/>
    <xf numFmtId="0" fontId="7" fillId="0" borderId="0" pivotButton="0" quotePrefix="0" xfId="0"/>
    <xf numFmtId="0" fontId="3" fillId="2" borderId="0" applyAlignment="1" pivotButton="0" quotePrefix="0" xfId="0">
      <alignment horizontal="center" wrapText="1"/>
    </xf>
    <xf numFmtId="2" fontId="0" fillId="0" borderId="0" pivotButton="0" quotePrefix="0" xfId="0"/>
    <xf numFmtId="164" fontId="0" fillId="0" borderId="0" pivotButton="0" quotePrefix="0" xfId="0"/>
    <xf numFmtId="0" fontId="0" fillId="0" borderId="0" applyAlignment="1" pivotButton="0" quotePrefix="0" xfId="0">
      <alignment horizontal="center"/>
    </xf>
    <xf numFmtId="0" fontId="8" fillId="4" borderId="0" applyAlignment="1" pivotButton="0" quotePrefix="0" xfId="0">
      <alignment vertical="center" wrapText="1"/>
    </xf>
    <xf numFmtId="0" fontId="6" fillId="2" borderId="0" pivotButton="0" quotePrefix="0" xfId="0"/>
    <xf numFmtId="2" fontId="4" fillId="6" borderId="0" pivotButton="0" quotePrefix="0" xfId="0"/>
    <xf numFmtId="0" fontId="0" fillId="5" borderId="0" applyAlignment="1" pivotButton="0" quotePrefix="0" xfId="0">
      <alignment wrapText="1"/>
    </xf>
  </cellXfs>
  <cellStyles count="1">
    <cellStyle name="Normal" xfId="0" builtinId="0" hidden="0"/>
  </cellStyles>
  <dxfs count="2">
    <dxf>
      <fill>
        <patternFill patternType="solid">
          <fgColor rgb="00D9EAD3"/>
        </patternFill>
      </fill>
    </dxf>
    <dxf>
      <fill>
        <patternFill patternType="solid">
          <fgColor rgb="00F4CCC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Stress vs Load</a:t>
            </a:r>
          </a:p>
        </rich>
      </tx>
    </title>
    <plotArea>
      <lineChart>
        <grouping val="standard"/>
        <ser>
          <idx val="0"/>
          <order val="0"/>
          <tx>
            <strRef>
              <f>'Benchmark Results'!B4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'Benchmark Results'!$A$5:$A$7</f>
            </numRef>
          </cat>
          <val>
            <numRef>
              <f>'Benchmark Results'!$B$5:$B$7</f>
            </numRef>
          </val>
        </ser>
        <ser>
          <idx val="1"/>
          <order val="1"/>
          <tx>
            <strRef>
              <f>'Benchmark Results'!C4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'Benchmark Results'!$A$5:$A$7</f>
            </numRef>
          </cat>
          <val>
            <numRef>
              <f>'Benchmark Results'!$C$5:$C$7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Load (kg)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Stress (MPa)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Displacement vs Load</a:t>
            </a:r>
          </a:p>
        </rich>
      </tx>
    </title>
    <plotArea>
      <lineChart>
        <grouping val="standard"/>
        <ser>
          <idx val="0"/>
          <order val="0"/>
          <tx>
            <strRef>
              <f>'Benchmark Results'!E4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'Benchmark Results'!$A$5:$A$7</f>
            </numRef>
          </cat>
          <val>
            <numRef>
              <f>'Benchmark Results'!$E$5:$E$7</f>
            </numRef>
          </val>
        </ser>
        <ser>
          <idx val="1"/>
          <order val="1"/>
          <tx>
            <strRef>
              <f>'Benchmark Results'!F4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'Benchmark Results'!$A$5:$A$7</f>
            </numRef>
          </cat>
          <val>
            <numRef>
              <f>'Benchmark Results'!$F$5:$F$7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Load (kg)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Displacement (mm)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Provisional FoS vs Load</a:t>
            </a:r>
          </a:p>
        </rich>
      </tx>
    </title>
    <plotArea>
      <lineChart>
        <grouping val="standard"/>
        <ser>
          <idx val="0"/>
          <order val="0"/>
          <tx>
            <strRef>
              <f>'Benchmark Results'!H4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'Benchmark Results'!$A$5:$A$7</f>
            </numRef>
          </cat>
          <val>
            <numRef>
              <f>'Benchmark Results'!$H$5:$H$7</f>
            </numRef>
          </val>
        </ser>
        <ser>
          <idx val="1"/>
          <order val="1"/>
          <tx>
            <strRef>
              <f>'Benchmark Results'!I4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'Benchmark Results'!$A$5:$A$7</f>
            </numRef>
          </cat>
          <val>
            <numRef>
              <f>'Benchmark Results'!$I$5:$I$7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Load (kg)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FoS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omments/comment1.xml><?xml version="1.0" encoding="utf-8"?>
<comments xmlns="http://schemas.openxmlformats.org/spreadsheetml/2006/main">
  <authors>
    <author>OpenAI</author>
  </authors>
  <commentList>
    <comment ref="B9" authorId="0" shapeId="0">
      <text>
        <t>Density is not provided by the drawing. Replace with measured/supplier value.</t>
      </text>
    </comment>
    <comment ref="B10" authorId="0" shapeId="0">
      <text>
        <t>Placeholder only. Replace with allowable/strength for the actual wood species, grade, moisture and duration.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12</row>
      <rowOff>0</rowOff>
    </from>
    <ext cx="468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12</row>
      <rowOff>0</rowOff>
    </from>
    <ext cx="4680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27</row>
      <rowOff>0</rowOff>
    </from>
    <ext cx="4680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22" customWidth="1" min="4" max="4"/>
    <col width="12" customWidth="1" min="5" max="5"/>
    <col width="34" customWidth="1" min="6" max="6"/>
    <col width="32" customWidth="1" min="7" max="7"/>
    <col width="24" customWidth="1" min="8" max="8"/>
  </cols>
  <sheetData>
    <row r="1" ht="22" customHeight="1">
      <c r="A1" s="1" t="inlineStr">
        <is>
          <t>KUB-WC-40703 | SOLIDWORKS Simulation Setup</t>
        </is>
      </c>
    </row>
    <row r="2" ht="22" customHeight="1">
      <c r="A2" s="2" t="inlineStr">
        <is>
          <t>OLD vs NEW | Load cases 164.365 kg, 328 kg, 500 kg</t>
        </is>
      </c>
    </row>
    <row r="3" ht="22" customHeight="1"/>
    <row r="4" ht="22" customHeight="1">
      <c r="A4" s="3" t="inlineStr">
        <is>
          <t>Input / Setting</t>
        </is>
      </c>
      <c r="B4" s="3" t="inlineStr">
        <is>
          <t>Value</t>
        </is>
      </c>
      <c r="C4" s="3" t="inlineStr">
        <is>
          <t>Unit</t>
        </is>
      </c>
      <c r="D4" s="3" t="inlineStr">
        <is>
          <t>Status / instruction</t>
        </is>
      </c>
    </row>
    <row r="5" ht="22" customHeight="1">
      <c r="A5" t="inlineStr">
        <is>
          <t>Gravity</t>
        </is>
      </c>
      <c r="B5" s="4" t="n">
        <v>9.81</v>
      </c>
      <c r="C5" t="inlineStr">
        <is>
          <t>m/s²</t>
        </is>
      </c>
      <c r="D5" s="5" t="inlineStr">
        <is>
          <t>Static conversion only</t>
        </is>
      </c>
    </row>
    <row r="6" ht="22" customHeight="1">
      <c r="A6" t="inlineStr">
        <is>
          <t>Elastic modulus E</t>
        </is>
      </c>
      <c r="B6" s="4" t="n">
        <v>8000</v>
      </c>
      <c r="C6" t="inlineStr">
        <is>
          <t>MPa</t>
        </is>
      </c>
      <c r="D6" s="5" t="inlineStr">
        <is>
          <t>SCREENING placeholder — replace with actual wood data</t>
        </is>
      </c>
    </row>
    <row r="7" ht="22" customHeight="1">
      <c r="A7" t="inlineStr">
        <is>
          <t>Poisson ratio</t>
        </is>
      </c>
      <c r="B7" s="4" t="n">
        <v>0.3</v>
      </c>
      <c r="C7" t="inlineStr">
        <is>
          <t>-</t>
        </is>
      </c>
      <c r="D7" s="5" t="inlineStr">
        <is>
          <t>Isotropic approximation only</t>
        </is>
      </c>
    </row>
    <row r="8" ht="22" customHeight="1">
      <c r="A8" t="inlineStr">
        <is>
          <t>Density</t>
        </is>
      </c>
      <c r="B8" s="4" t="n">
        <v>550</v>
      </c>
      <c r="C8" t="inlineStr">
        <is>
          <t>kg/m³</t>
        </is>
      </c>
      <c r="D8" s="5" t="inlineStr">
        <is>
          <t>Placeholder — replace with actual measured density</t>
        </is>
      </c>
    </row>
    <row r="9" ht="22" customHeight="1">
      <c r="A9" t="inlineStr">
        <is>
          <t>Allowable bending stress</t>
        </is>
      </c>
      <c r="B9" s="6" t="n">
        <v>20</v>
      </c>
      <c r="C9" t="inlineStr">
        <is>
          <t>MPa</t>
        </is>
      </c>
      <c r="D9" s="5" t="inlineStr">
        <is>
          <t>PLACEHOLDER for provisional FoS only</t>
        </is>
      </c>
    </row>
    <row r="10" ht="22" customHeight="1">
      <c r="A10" t="inlineStr">
        <is>
          <t>Target FoS</t>
        </is>
      </c>
      <c r="B10" s="6" t="n">
        <v>2</v>
      </c>
      <c r="C10" t="inlineStr">
        <is>
          <t>-</t>
        </is>
      </c>
      <c r="D10" s="5" t="inlineStr">
        <is>
          <t>Engineering/customer criterion — confirm before approval</t>
        </is>
      </c>
    </row>
    <row r="11" ht="22" customHeight="1">
      <c r="A11" t="inlineStr">
        <is>
          <t>Drawing moisture limit</t>
        </is>
      </c>
      <c r="B11" s="4" t="n">
        <v>19</v>
      </c>
      <c r="C11" t="inlineStr">
        <is>
          <t>%</t>
        </is>
      </c>
      <c r="D11" s="5" t="inlineStr">
        <is>
          <t>Both drawings specify &lt;=19%</t>
        </is>
      </c>
    </row>
    <row r="12" ht="22" customHeight="1"/>
    <row r="13" ht="22" customHeight="1">
      <c r="A13" s="7" t="inlineStr">
        <is>
          <t>Load case</t>
        </is>
      </c>
      <c r="B13" s="7" t="inlineStr">
        <is>
          <t>Mass (kg)</t>
        </is>
      </c>
      <c r="C13" s="7" t="inlineStr">
        <is>
          <t>Force (N)</t>
        </is>
      </c>
      <c r="D13" s="7" t="inlineStr">
        <is>
          <t>Force / 3 supports (N)</t>
        </is>
      </c>
      <c r="E13" s="7" t="inlineStr">
        <is>
          <t>Direction</t>
        </is>
      </c>
      <c r="F13" s="7" t="inlineStr">
        <is>
          <t>Application</t>
        </is>
      </c>
      <c r="G13" s="7" t="inlineStr">
        <is>
          <t>Fixture</t>
        </is>
      </c>
      <c r="H13" s="7" t="inlineStr">
        <is>
          <t>Contact</t>
        </is>
      </c>
    </row>
    <row r="14" ht="22" customHeight="1">
      <c r="A14" s="8" t="inlineStr">
        <is>
          <t>164.365 kg</t>
        </is>
      </c>
      <c r="B14" s="8" t="n">
        <v>164.365</v>
      </c>
      <c r="C14" s="8">
        <f>B14*$B$5</f>
        <v/>
      </c>
      <c r="D14" s="8">
        <f>C14/3</f>
        <v/>
      </c>
      <c r="E14" s="8" t="inlineStr">
        <is>
          <t>-Z</t>
        </is>
      </c>
      <c r="F14" s="8" t="inlineStr">
        <is>
          <t>Top faces of 3 product-support members</t>
        </is>
      </c>
      <c r="G14" s="8" t="inlineStr">
        <is>
          <t>Identical bottom support restraint</t>
        </is>
      </c>
      <c r="H14" s="8" t="inlineStr">
        <is>
          <t>Bonded (screening)</t>
        </is>
      </c>
    </row>
    <row r="15" ht="22" customHeight="1">
      <c r="A15" s="8" t="inlineStr">
        <is>
          <t>328 kg</t>
        </is>
      </c>
      <c r="B15" s="8" t="n">
        <v>328</v>
      </c>
      <c r="C15" s="8">
        <f>B15*$B$5</f>
        <v/>
      </c>
      <c r="D15" s="8">
        <f>C15/3</f>
        <v/>
      </c>
      <c r="E15" s="8" t="inlineStr">
        <is>
          <t>-Z</t>
        </is>
      </c>
      <c r="F15" s="8" t="inlineStr">
        <is>
          <t>Top faces of 3 product-support members</t>
        </is>
      </c>
      <c r="G15" s="8" t="inlineStr">
        <is>
          <t>Identical bottom support restraint</t>
        </is>
      </c>
      <c r="H15" s="8" t="inlineStr">
        <is>
          <t>Bonded (screening)</t>
        </is>
      </c>
    </row>
    <row r="16" ht="22" customHeight="1">
      <c r="A16" s="8" t="inlineStr">
        <is>
          <t>500 kg</t>
        </is>
      </c>
      <c r="B16" s="8" t="n">
        <v>500</v>
      </c>
      <c r="C16" s="8">
        <f>B16*$B$5</f>
        <v/>
      </c>
      <c r="D16" s="8">
        <f>C16/3</f>
        <v/>
      </c>
      <c r="E16" s="8" t="inlineStr">
        <is>
          <t>-Z</t>
        </is>
      </c>
      <c r="F16" s="8" t="inlineStr">
        <is>
          <t>Top faces of 3 product-support members</t>
        </is>
      </c>
      <c r="G16" s="8" t="inlineStr">
        <is>
          <t>Identical bottom support restraint</t>
        </is>
      </c>
      <c r="H16" s="8" t="inlineStr">
        <is>
          <t>Bonded (screening)</t>
        </is>
      </c>
    </row>
    <row r="17" ht="22" customHeight="1"/>
    <row r="18" ht="22" customHeight="1"/>
    <row r="19" ht="40" customHeight="1">
      <c r="A19" s="9" t="inlineStr">
        <is>
          <t>IMPORTANT: The drawing does not specify wood species/grade, orthotropic constants, exact nail coordinates, nail joint stiffness, exact tank contact footprint, or CG. The setup is for preliminary POC screening. Replace placeholders before approval.</t>
        </is>
      </c>
    </row>
    <row r="20" ht="22" customHeight="1"/>
  </sheetData>
  <mergeCells count="3">
    <mergeCell ref="A2:H2"/>
    <mergeCell ref="A19:H20"/>
    <mergeCell ref="A1:H1"/>
  </mergeCell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1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4" customWidth="1" min="8" max="8"/>
    <col width="14" customWidth="1" min="9" max="9"/>
    <col width="16" customWidth="1" min="10" max="10"/>
  </cols>
  <sheetData>
    <row r="1">
      <c r="A1" s="10" t="inlineStr">
        <is>
          <t>Preliminary Analytical Benchmark — NOT SOLIDWORKS RESULTS</t>
        </is>
      </c>
    </row>
    <row r="2">
      <c r="A2" s="11" t="inlineStr">
        <is>
          <t>Use only to verify trend/correlation after running the six SOLIDWORKS studies.</t>
        </is>
      </c>
    </row>
    <row r="4">
      <c r="A4" s="12" t="inlineStr">
        <is>
          <t>Load (kg)</t>
        </is>
      </c>
      <c r="B4" s="12" t="inlineStr">
        <is>
          <t>Old Stress (MPa)</t>
        </is>
      </c>
      <c r="C4" s="7" t="inlineStr">
        <is>
          <t>New Stress (MPa)</t>
        </is>
      </c>
      <c r="D4" s="12" t="inlineStr">
        <is>
          <t>New vs Old Stress</t>
        </is>
      </c>
      <c r="E4" s="12" t="inlineStr">
        <is>
          <t>Old Disp. (mm)</t>
        </is>
      </c>
      <c r="F4" s="7" t="inlineStr">
        <is>
          <t>New Disp. (mm)</t>
        </is>
      </c>
      <c r="G4" s="12" t="inlineStr">
        <is>
          <t>New vs Old Disp.</t>
        </is>
      </c>
      <c r="H4" s="12" t="inlineStr">
        <is>
          <t>Old FoS*</t>
        </is>
      </c>
      <c r="I4" s="7" t="inlineStr">
        <is>
          <t>New FoS*</t>
        </is>
      </c>
      <c r="J4" s="12" t="inlineStr">
        <is>
          <t>FoS status*</t>
        </is>
      </c>
    </row>
    <row r="5">
      <c r="A5" t="n">
        <v>164.365</v>
      </c>
      <c r="B5" s="13" t="n">
        <v>3.0506144</v>
      </c>
      <c r="C5" s="13" t="n">
        <v>3.5963062</v>
      </c>
      <c r="D5" s="14">
        <f>C5/B5-1</f>
        <v/>
      </c>
      <c r="E5" s="13" t="n">
        <v>5.6245703</v>
      </c>
      <c r="F5" s="13" t="n">
        <v>7.195899700000001</v>
      </c>
      <c r="G5" s="14">
        <f>F5/E5-1</f>
        <v/>
      </c>
      <c r="H5" s="13">
        <f>'Simulation Setup'!$B$9/B5</f>
        <v/>
      </c>
      <c r="I5" s="13">
        <f>'Simulation Setup'!$B$9/C5</f>
        <v/>
      </c>
      <c r="J5" s="15">
        <f>IF(MIN(H5,I5)&gt;='Simulation Setup'!$B$10,"PASS*","REVIEW*")</f>
        <v/>
      </c>
    </row>
    <row r="6">
      <c r="A6" t="n">
        <v>328</v>
      </c>
      <c r="B6" s="13" t="n">
        <v>6.08768</v>
      </c>
      <c r="C6" s="13" t="n">
        <v>7.17664</v>
      </c>
      <c r="D6" s="14">
        <f>C6/B6-1</f>
        <v/>
      </c>
      <c r="E6" s="13" t="n">
        <v>11.22416</v>
      </c>
      <c r="F6" s="13" t="n">
        <v>14.35984</v>
      </c>
      <c r="G6" s="14">
        <f>F6/E6-1</f>
        <v/>
      </c>
      <c r="H6" s="13">
        <f>'Simulation Setup'!$B$9/B6</f>
        <v/>
      </c>
      <c r="I6" s="13">
        <f>'Simulation Setup'!$B$9/C6</f>
        <v/>
      </c>
      <c r="J6" s="15">
        <f>IF(MIN(H6,I6)&gt;='Simulation Setup'!$B$10,"PASS*","REVIEW*")</f>
        <v/>
      </c>
    </row>
    <row r="7">
      <c r="A7" t="n">
        <v>500</v>
      </c>
      <c r="B7" s="13" t="n">
        <v>9.279999999999999</v>
      </c>
      <c r="C7" s="13" t="n">
        <v>10.94</v>
      </c>
      <c r="D7" s="14">
        <f>C7/B7-1</f>
        <v/>
      </c>
      <c r="E7" s="13" t="n">
        <v>17.11</v>
      </c>
      <c r="F7" s="13" t="n">
        <v>21.89</v>
      </c>
      <c r="G7" s="14">
        <f>F7/E7-1</f>
        <v/>
      </c>
      <c r="H7" s="13">
        <f>'Simulation Setup'!$B$9/B7</f>
        <v/>
      </c>
      <c r="I7" s="13">
        <f>'Simulation Setup'!$B$9/C7</f>
        <v/>
      </c>
      <c r="J7" s="15">
        <f>IF(MIN(H7,I7)&gt;='Simulation Setup'!$B$10,"PASS*","REVIEW*")</f>
        <v/>
      </c>
    </row>
    <row r="10">
      <c r="A10" s="16" t="inlineStr">
        <is>
          <t>*FoS shown here is provisional only and uses the editable placeholder allowable bending stress and target FoS on the Simulation Setup sheet. It is not a certified wood design FoS.</t>
        </is>
      </c>
    </row>
    <row r="11"/>
  </sheetData>
  <mergeCells count="3">
    <mergeCell ref="A1:J1"/>
    <mergeCell ref="A10:J11"/>
    <mergeCell ref="A2:J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1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8" customWidth="1" min="12" max="12"/>
  </cols>
  <sheetData>
    <row r="1">
      <c r="A1" s="17" t="inlineStr">
        <is>
          <t>Paste SOLIDWORKS Simulation Results Here</t>
        </is>
      </c>
    </row>
    <row r="2">
      <c r="A2" s="11" t="inlineStr">
        <is>
          <t>Blue cells are user inputs from SOLIDWORKS. Formulas calculate OLD vs NEW comparison automatically.</t>
        </is>
      </c>
    </row>
    <row r="4">
      <c r="A4" s="12" t="inlineStr">
        <is>
          <t>Load (kg)</t>
        </is>
      </c>
      <c r="B4" s="12" t="inlineStr">
        <is>
          <t>OLD Stress</t>
        </is>
      </c>
      <c r="C4" s="7" t="inlineStr">
        <is>
          <t>NEW Stress</t>
        </is>
      </c>
      <c r="D4" s="12" t="inlineStr">
        <is>
          <t>Stress Δ</t>
        </is>
      </c>
      <c r="E4" s="12" t="inlineStr">
        <is>
          <t>OLD URES</t>
        </is>
      </c>
      <c r="F4" s="7" t="inlineStr">
        <is>
          <t>NEW URES</t>
        </is>
      </c>
      <c r="G4" s="12" t="inlineStr">
        <is>
          <t>URES Δ</t>
        </is>
      </c>
      <c r="H4" s="12" t="inlineStr">
        <is>
          <t>OLD FoS</t>
        </is>
      </c>
      <c r="I4" s="7" t="inlineStr">
        <is>
          <t>NEW FoS</t>
        </is>
      </c>
      <c r="J4" s="12" t="inlineStr">
        <is>
          <t>Min FoS</t>
        </is>
      </c>
      <c r="K4" s="12" t="inlineStr">
        <is>
          <t>Target FoS</t>
        </is>
      </c>
      <c r="L4" s="12" t="inlineStr">
        <is>
          <t>Status</t>
        </is>
      </c>
    </row>
    <row r="5">
      <c r="A5" t="n">
        <v>164.365</v>
      </c>
      <c r="B5" s="18" t="n"/>
      <c r="C5" s="18" t="n"/>
      <c r="D5" s="14">
        <f>IFERROR(C5/B5-1,"")</f>
        <v/>
      </c>
      <c r="E5" s="18" t="n"/>
      <c r="F5" s="18" t="n"/>
      <c r="G5" s="14">
        <f>IFERROR(F5/E5-1,"")</f>
        <v/>
      </c>
      <c r="H5" s="18" t="n"/>
      <c r="I5" s="18" t="n"/>
      <c r="J5" s="13">
        <f>IF(COUNTA(H5:I5)=2,MIN(H5:I5),"")</f>
        <v/>
      </c>
      <c r="K5" s="13">
        <f>'Simulation Setup'!$B$10</f>
        <v/>
      </c>
      <c r="L5">
        <f>IF(J5="","",IF(J5&gt;=K5,"PASS","REVIEW"))</f>
        <v/>
      </c>
    </row>
    <row r="6">
      <c r="A6" t="n">
        <v>328</v>
      </c>
      <c r="B6" s="18" t="n"/>
      <c r="C6" s="18" t="n"/>
      <c r="D6" s="14">
        <f>IFERROR(C6/B6-1,"")</f>
        <v/>
      </c>
      <c r="E6" s="18" t="n"/>
      <c r="F6" s="18" t="n"/>
      <c r="G6" s="14">
        <f>IFERROR(F6/E6-1,"")</f>
        <v/>
      </c>
      <c r="H6" s="18" t="n"/>
      <c r="I6" s="18" t="n"/>
      <c r="J6" s="13">
        <f>IF(COUNTA(H6:I6)=2,MIN(H6:I6),"")</f>
        <v/>
      </c>
      <c r="K6" s="13">
        <f>'Simulation Setup'!$B$10</f>
        <v/>
      </c>
      <c r="L6">
        <f>IF(J6="","",IF(J6&gt;=K6,"PASS","REVIEW"))</f>
        <v/>
      </c>
    </row>
    <row r="7">
      <c r="A7" t="n">
        <v>500</v>
      </c>
      <c r="B7" s="18" t="n"/>
      <c r="C7" s="18" t="n"/>
      <c r="D7" s="14">
        <f>IFERROR(C7/B7-1,"")</f>
        <v/>
      </c>
      <c r="E7" s="18" t="n"/>
      <c r="F7" s="18" t="n"/>
      <c r="G7" s="14">
        <f>IFERROR(F7/E7-1,"")</f>
        <v/>
      </c>
      <c r="H7" s="18" t="n"/>
      <c r="I7" s="18" t="n"/>
      <c r="J7" s="13">
        <f>IF(COUNTA(H7:I7)=2,MIN(H7:I7),"")</f>
        <v/>
      </c>
      <c r="K7" s="13">
        <f>'Simulation Setup'!$B$10</f>
        <v/>
      </c>
      <c r="L7">
        <f>IF(J7="","",IF(J7&gt;=K7,"PASS","REVIEW"))</f>
        <v/>
      </c>
    </row>
    <row r="10">
      <c r="A10" s="19" t="inlineStr">
        <is>
          <t>Stress result should be interpreted carefully for wood. Record both von Mises (for screening) and directional/max-principal stress if available. FoS is only meaningful when actual wood strength/allowable data are entered.</t>
        </is>
      </c>
    </row>
    <row r="11"/>
  </sheetData>
  <mergeCells count="3">
    <mergeCell ref="A10:L11"/>
    <mergeCell ref="A2:L2"/>
    <mergeCell ref="A1:L1"/>
  </mergeCells>
  <conditionalFormatting sqref="L5:L7">
    <cfRule type="cellIs" priority="1" operator="equal" dxfId="0">
      <formula>"PASS"</formula>
    </cfRule>
    <cfRule type="cellIs" priority="2" operator="equal" dxfId="1">
      <formula>"REVIEW"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3" t="inlineStr">
        <is>
          <t>Source / Basis</t>
        </is>
      </c>
      <c r="B1" s="3" t="inlineStr">
        <is>
          <t>Details</t>
        </is>
      </c>
    </row>
    <row r="2">
      <c r="A2" t="inlineStr">
        <is>
          <t>OLD drawing</t>
        </is>
      </c>
      <c r="B2" s="8" t="inlineStr">
        <is>
          <t>KUB-WC-(40703)(Old)(1).pdf — old construction; OUT 1300 x 1700 x 2086 mm; max load 500 kg; moisture &lt;=19%.</t>
        </is>
      </c>
    </row>
    <row r="3">
      <c r="A3" t="inlineStr">
        <is>
          <t>NEW drawing</t>
        </is>
      </c>
      <c r="B3" s="8" t="inlineStr">
        <is>
          <t>KUB-WC- OUT 130x170x208.6 cm (40703)(NEW)(1).pdf — new construction; OUT 1300 x 1700 x 2086 mm; max load 500 kg; weight shown 112 kg; moisture &lt;=19%.</t>
        </is>
      </c>
    </row>
    <row r="4">
      <c r="A4" t="inlineStr">
        <is>
          <t>CAD models</t>
        </is>
      </c>
      <c r="B4" s="8" t="inlineStr">
        <is>
          <t>Reconstructed STEP models in this package; some member positions inferred from exploded-view geometry; nails not modeled.</t>
        </is>
      </c>
    </row>
    <row r="5">
      <c r="A5" t="inlineStr">
        <is>
          <t>Benchmark</t>
        </is>
      </c>
      <c r="B5" s="8" t="inlineStr">
        <is>
          <t>Earlier analytical beam screening: OLD 9.28 MPa / 17.11 mm and NEW 10.94 MPa / 21.89 mm at 500 kg; linear-elastic scaling is used for the other load cases. At 164.365 kg this reproduces approximately OLD 3.05 MPa / 5.62 mm and NEW 3.60 MPa / 7.20 mm.</t>
        </is>
      </c>
    </row>
    <row r="6">
      <c r="A6" t="inlineStr">
        <is>
          <t>Safety factor</t>
        </is>
      </c>
      <c r="B6" s="8" t="inlineStr">
        <is>
          <t>Provisional only. The drawing does not provide wood species, grade, or allowable stress. Default 20 MPa is an editable placeholder, not source data.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2026-08-20T06:41:59Z</dcterms:created>
  <dcterms:modified xmlns:dcterms="http://purl.org/dc/terms/" xmlns:xsi="http://www.w3.org/2001/XMLSchema-instance" xsi:type="dcterms:W3CDTF">2026-08-20T06:41:59Z</dcterms:modified>
</cp:coreProperties>
</file>